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6875" windowHeight="6150"/>
  </bookViews>
  <sheets>
    <sheet name="backed-in numbers by SSC_WG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44" i="1" l="1"/>
  <c r="D35" i="1"/>
  <c r="D31" i="1"/>
  <c r="S27" i="1"/>
  <c r="D33" i="1" s="1"/>
  <c r="S26" i="1" s="1"/>
  <c r="D32" i="1" s="1"/>
  <c r="S21" i="1"/>
  <c r="N9" i="1"/>
  <c r="S20" i="1" l="1"/>
  <c r="S19" i="1"/>
  <c r="N7" i="1" s="1"/>
  <c r="D11" i="1" s="1"/>
  <c r="D12" i="1" s="1"/>
  <c r="S15" i="1" s="1"/>
</calcChain>
</file>

<file path=xl/sharedStrings.xml><?xml version="1.0" encoding="utf-8"?>
<sst xmlns="http://schemas.openxmlformats.org/spreadsheetml/2006/main" count="112" uniqueCount="68">
  <si>
    <t>Fossil Fuel</t>
  </si>
  <si>
    <t>Using Measured Data</t>
  </si>
  <si>
    <r>
      <t>ER(ff)</t>
    </r>
    <r>
      <rPr>
        <i/>
        <vertAlign val="subscript"/>
        <sz val="11"/>
        <color rgb="FF000000"/>
        <rFont val="Thorndale"/>
        <family val="1"/>
      </rPr>
      <t>y</t>
    </r>
  </si>
  <si>
    <t>=</t>
  </si>
  <si>
    <r>
      <t>N</t>
    </r>
    <r>
      <rPr>
        <i/>
        <vertAlign val="subscript"/>
        <sz val="11"/>
        <color rgb="FF000000"/>
        <rFont val="Thorndale"/>
        <family val="1"/>
      </rPr>
      <t>y</t>
    </r>
  </si>
  <si>
    <t>*</t>
  </si>
  <si>
    <r>
      <t>ES</t>
    </r>
    <r>
      <rPr>
        <i/>
        <vertAlign val="subscript"/>
        <sz val="11"/>
        <color rgb="FF000000"/>
        <rFont val="Thorndale"/>
        <family val="1"/>
      </rPr>
      <t>Default</t>
    </r>
  </si>
  <si>
    <t>kJ</t>
  </si>
  <si>
    <r>
      <t>EF</t>
    </r>
    <r>
      <rPr>
        <i/>
        <vertAlign val="subscript"/>
        <sz val="11"/>
        <color rgb="FF000000"/>
        <rFont val="Thorndale"/>
        <family val="1"/>
      </rPr>
      <t>CO2,FF</t>
    </r>
  </si>
  <si>
    <t>÷</t>
  </si>
  <si>
    <r>
      <t>EFF</t>
    </r>
    <r>
      <rPr>
        <i/>
        <vertAlign val="subscript"/>
        <sz val="11"/>
        <color rgb="FF000000"/>
        <rFont val="Thorndale"/>
        <family val="1"/>
      </rPr>
      <t>Default</t>
    </r>
  </si>
  <si>
    <t>MWh</t>
  </si>
  <si>
    <t>Number of low-flow showerheads installed and operating in year Y</t>
  </si>
  <si>
    <t>units</t>
  </si>
  <si>
    <t>Calculated energy savings value</t>
  </si>
  <si>
    <t>MWh/yr</t>
  </si>
  <si>
    <t>Efficiency of the fossil fuel-based water heater</t>
  </si>
  <si>
    <t>Emission factor in year y calculated in accordance with provisions in AMS-I.D</t>
  </si>
  <si>
    <t>tCO2/TJ</t>
  </si>
  <si>
    <t>for LP</t>
  </si>
  <si>
    <t>tCO2/yr</t>
  </si>
  <si>
    <t>tCO2/yr per household</t>
  </si>
  <si>
    <r>
      <t>ES</t>
    </r>
    <r>
      <rPr>
        <i/>
        <vertAlign val="subscript"/>
        <sz val="11"/>
        <color rgb="FF000000"/>
        <rFont val="Thorndale"/>
        <family val="1"/>
      </rPr>
      <t>y</t>
    </r>
  </si>
  <si>
    <r>
      <rPr>
        <sz val="11"/>
        <color rgb="FF000000"/>
        <rFont val="Thorndale"/>
        <family val="1"/>
      </rPr>
      <t>Δ</t>
    </r>
    <r>
      <rPr>
        <i/>
        <sz val="11"/>
        <color rgb="FF000000"/>
        <rFont val="Thorndale"/>
        <family val="1"/>
      </rPr>
      <t>W</t>
    </r>
    <r>
      <rPr>
        <i/>
        <vertAlign val="subscript"/>
        <sz val="11"/>
        <color rgb="FF000000"/>
        <rFont val="Thorndale"/>
        <family val="1"/>
      </rPr>
      <t>y</t>
    </r>
  </si>
  <si>
    <r>
      <t>Δ</t>
    </r>
    <r>
      <rPr>
        <i/>
        <sz val="11"/>
        <color rgb="FF000000"/>
        <rFont val="Thorndale"/>
        <family val="1"/>
      </rPr>
      <t>T</t>
    </r>
  </si>
  <si>
    <r>
      <t>C</t>
    </r>
    <r>
      <rPr>
        <i/>
        <vertAlign val="subscript"/>
        <sz val="11"/>
        <color rgb="FF000000"/>
        <rFont val="Thorndale"/>
        <family val="1"/>
      </rPr>
      <t>p</t>
    </r>
  </si>
  <si>
    <t>Dollars</t>
  </si>
  <si>
    <r>
      <t>T</t>
    </r>
    <r>
      <rPr>
        <i/>
        <vertAlign val="subscript"/>
        <sz val="11"/>
        <color rgb="FF000000"/>
        <rFont val="Thorndale"/>
        <family val="1"/>
      </rPr>
      <t>out, measured</t>
    </r>
  </si>
  <si>
    <t>-</t>
  </si>
  <si>
    <r>
      <t>T</t>
    </r>
    <r>
      <rPr>
        <i/>
        <vertAlign val="subscript"/>
        <sz val="11"/>
        <color rgb="FF000000"/>
        <rFont val="Thorndale"/>
        <family val="1"/>
      </rPr>
      <t>in, measured</t>
    </r>
  </si>
  <si>
    <t xml:space="preserve">Revenue Value based on </t>
  </si>
  <si>
    <t>tCO2/yr per household and  Euros a ton</t>
  </si>
  <si>
    <r>
      <t xml:space="preserve">(365 </t>
    </r>
    <r>
      <rPr>
        <sz val="11"/>
        <color rgb="FF000000"/>
        <rFont val="Arial"/>
        <family val="2"/>
      </rPr>
      <t>÷</t>
    </r>
    <r>
      <rPr>
        <sz val="11"/>
        <color rgb="FF000000"/>
        <rFont val="Thorndale"/>
        <family val="1"/>
      </rPr>
      <t xml:space="preserve"> </t>
    </r>
    <r>
      <rPr>
        <i/>
        <sz val="11"/>
        <color rgb="FF000000"/>
        <rFont val="Thorndale"/>
        <family val="1"/>
      </rPr>
      <t>Days</t>
    </r>
    <r>
      <rPr>
        <i/>
        <vertAlign val="subscript"/>
        <sz val="11"/>
        <color rgb="FF000000"/>
        <rFont val="Thorndale"/>
        <family val="1"/>
      </rPr>
      <t>monitoring</t>
    </r>
    <r>
      <rPr>
        <sz val="11"/>
        <color rgb="FF000000"/>
        <rFont val="Thorndale"/>
        <family val="1"/>
      </rPr>
      <t>) * (</t>
    </r>
    <r>
      <rPr>
        <i/>
        <sz val="11"/>
        <color rgb="FF000000"/>
        <rFont val="Thorndale"/>
        <family val="1"/>
      </rPr>
      <t>W</t>
    </r>
    <r>
      <rPr>
        <i/>
        <vertAlign val="subscript"/>
        <sz val="11"/>
        <color rgb="FF000000"/>
        <rFont val="Thorndale"/>
        <family val="1"/>
      </rPr>
      <t>BL,calculated</t>
    </r>
    <r>
      <rPr>
        <sz val="11"/>
        <color rgb="FF000000"/>
        <rFont val="Thorndale"/>
        <family val="1"/>
      </rPr>
      <t xml:space="preserve"> - </t>
    </r>
    <r>
      <rPr>
        <i/>
        <sz val="11"/>
        <color rgb="FF000000"/>
        <rFont val="Thorndale"/>
        <family val="1"/>
      </rPr>
      <t>W</t>
    </r>
    <r>
      <rPr>
        <i/>
        <vertAlign val="subscript"/>
        <sz val="11"/>
        <color rgb="FF000000"/>
        <rFont val="Thorndale"/>
        <family val="1"/>
      </rPr>
      <t>P,measured</t>
    </r>
    <r>
      <rPr>
        <sz val="11"/>
        <color rgb="FF000000"/>
        <rFont val="Thorndale"/>
        <family val="1"/>
      </rPr>
      <t>)</t>
    </r>
  </si>
  <si>
    <r>
      <t>W</t>
    </r>
    <r>
      <rPr>
        <i/>
        <vertAlign val="subscript"/>
        <sz val="11"/>
        <color rgb="FF000000"/>
        <rFont val="Thorndale"/>
        <family val="1"/>
      </rPr>
      <t>BL,calculated</t>
    </r>
  </si>
  <si>
    <r>
      <rPr>
        <i/>
        <sz val="11"/>
        <color rgb="FF000000"/>
        <rFont val="Thorndale"/>
        <family val="1"/>
      </rPr>
      <t>FR</t>
    </r>
    <r>
      <rPr>
        <i/>
        <vertAlign val="subscript"/>
        <sz val="11"/>
        <color rgb="FF000000"/>
        <rFont val="Thorndale"/>
        <family val="1"/>
      </rPr>
      <t>BL,measured</t>
    </r>
    <r>
      <rPr>
        <sz val="11"/>
        <color rgb="FF000000"/>
        <rFont val="Thorndale"/>
        <family val="1"/>
      </rPr>
      <t xml:space="preserve"> * (</t>
    </r>
    <r>
      <rPr>
        <i/>
        <sz val="11"/>
        <color rgb="FF000000"/>
        <rFont val="Thorndale"/>
        <family val="1"/>
      </rPr>
      <t>W</t>
    </r>
    <r>
      <rPr>
        <i/>
        <vertAlign val="subscript"/>
        <sz val="11"/>
        <color rgb="FF000000"/>
        <rFont val="Thorndale"/>
        <family val="1"/>
      </rPr>
      <t>p,measured</t>
    </r>
    <r>
      <rPr>
        <sz val="11"/>
        <color rgb="FF000000"/>
        <rFont val="Thorndale"/>
        <family val="1"/>
      </rPr>
      <t xml:space="preserve"> </t>
    </r>
    <r>
      <rPr>
        <sz val="11"/>
        <color rgb="FF000000"/>
        <rFont val="Arial"/>
        <family val="2"/>
      </rPr>
      <t>÷</t>
    </r>
    <r>
      <rPr>
        <sz val="11"/>
        <color rgb="FF000000"/>
        <rFont val="Thorndale"/>
        <family val="1"/>
      </rPr>
      <t xml:space="preserve"> </t>
    </r>
    <r>
      <rPr>
        <i/>
        <sz val="11"/>
        <color rgb="FF000000"/>
        <rFont val="Thorndale"/>
        <family val="1"/>
      </rPr>
      <t>FR</t>
    </r>
    <r>
      <rPr>
        <i/>
        <vertAlign val="subscript"/>
        <sz val="11"/>
        <color rgb="FF000000"/>
        <rFont val="Thorndale"/>
        <family val="1"/>
      </rPr>
      <t>p,measured</t>
    </r>
    <r>
      <rPr>
        <sz val="11"/>
        <color rgb="FF000000"/>
        <rFont val="Thorndale"/>
        <family val="1"/>
      </rPr>
      <t>)</t>
    </r>
  </si>
  <si>
    <t>Energy savings</t>
  </si>
  <si>
    <t>Difference in annual heated water flow through showerhead between project low-flow showerhead and baseline showerhead</t>
  </si>
  <si>
    <t>litres/yr</t>
  </si>
  <si>
    <t>Difference in water temperatures between water entering the water heating unit used to heat shower water and the water exiting the showerhead</t>
  </si>
  <si>
    <t>°C</t>
  </si>
  <si>
    <t>Temperature of water exiting project low-flow showrhead (per paragraph 15)</t>
  </si>
  <si>
    <t>Temperature of water entering water heating device (per paragraph 15)</t>
  </si>
  <si>
    <t>Specific heat of water</t>
  </si>
  <si>
    <r>
      <t>kJ/litre</t>
    </r>
    <r>
      <rPr>
        <sz val="10"/>
        <color rgb="FF000000"/>
        <rFont val="Calibri"/>
        <family val="2"/>
      </rPr>
      <t>•</t>
    </r>
    <r>
      <rPr>
        <sz val="10"/>
        <color rgb="FF000000"/>
        <rFont val="Thorndale"/>
        <family val="1"/>
      </rPr>
      <t>°C</t>
    </r>
  </si>
  <si>
    <r>
      <t>Days</t>
    </r>
    <r>
      <rPr>
        <i/>
        <vertAlign val="subscript"/>
        <sz val="11"/>
        <color rgb="FF000000"/>
        <rFont val="Thorndale"/>
        <family val="1"/>
      </rPr>
      <t>monitoring</t>
    </r>
  </si>
  <si>
    <r>
      <t xml:space="preserve">Number of days during which the value of </t>
    </r>
    <r>
      <rPr>
        <i/>
        <sz val="11"/>
        <color rgb="FF000000"/>
        <rFont val="Thorndale"/>
        <family val="1"/>
      </rPr>
      <t>W</t>
    </r>
    <r>
      <rPr>
        <i/>
        <vertAlign val="subscript"/>
        <sz val="11"/>
        <color rgb="FF000000"/>
        <rFont val="Thorndale"/>
        <family val="1"/>
      </rPr>
      <t>p,measured</t>
    </r>
    <r>
      <rPr>
        <sz val="11"/>
        <color rgb="FF000000"/>
        <rFont val="Thorndale"/>
        <family val="1"/>
      </rPr>
      <t xml:space="preserve"> is determined (per paragraph 15)</t>
    </r>
  </si>
  <si>
    <t>days</t>
  </si>
  <si>
    <r>
      <t xml:space="preserve">Calculated amount of water that would be used by baseline showerhead during the number of days equal to </t>
    </r>
    <r>
      <rPr>
        <i/>
        <sz val="11"/>
        <color rgb="FF000000"/>
        <rFont val="Thorndale"/>
        <family val="1"/>
      </rPr>
      <t>Days</t>
    </r>
    <r>
      <rPr>
        <i/>
        <vertAlign val="subscript"/>
        <sz val="11"/>
        <color rgb="FF000000"/>
        <rFont val="Thorndale"/>
        <family val="1"/>
      </rPr>
      <t>monitoring</t>
    </r>
  </si>
  <si>
    <t>litres</t>
  </si>
  <si>
    <r>
      <t>W</t>
    </r>
    <r>
      <rPr>
        <i/>
        <vertAlign val="subscript"/>
        <sz val="11"/>
        <color rgb="FF000000"/>
        <rFont val="Thorndale"/>
        <family val="1"/>
      </rPr>
      <t>P,measured</t>
    </r>
  </si>
  <si>
    <r>
      <t xml:space="preserve">Measured amount of heated water used by project showerhead (per paragraph 15) during the number of days equal to </t>
    </r>
    <r>
      <rPr>
        <i/>
        <sz val="11"/>
        <color rgb="FF000000"/>
        <rFont val="Thorndale"/>
        <family val="1"/>
      </rPr>
      <t>Days</t>
    </r>
    <r>
      <rPr>
        <i/>
        <vertAlign val="subscript"/>
        <sz val="11"/>
        <color rgb="FF000000"/>
        <rFont val="Thorndale"/>
        <family val="1"/>
      </rPr>
      <t>monitoring</t>
    </r>
  </si>
  <si>
    <r>
      <rPr>
        <i/>
        <sz val="11"/>
        <color rgb="FF000000"/>
        <rFont val="Thorndale"/>
        <family val="1"/>
      </rPr>
      <t>FR</t>
    </r>
    <r>
      <rPr>
        <i/>
        <vertAlign val="subscript"/>
        <sz val="11"/>
        <color rgb="FF000000"/>
        <rFont val="Thorndale"/>
        <family val="1"/>
      </rPr>
      <t>BL,measured</t>
    </r>
    <r>
      <rPr>
        <sz val="11"/>
        <color rgb="FF000000"/>
        <rFont val="Thorndale"/>
        <family val="1"/>
      </rPr>
      <t/>
    </r>
  </si>
  <si>
    <t>Measured flow rate of baseline showerhead (per paragraph 15)</t>
  </si>
  <si>
    <t>litres/min</t>
  </si>
  <si>
    <r>
      <t>FR</t>
    </r>
    <r>
      <rPr>
        <i/>
        <vertAlign val="subscript"/>
        <sz val="11"/>
        <color rgb="FF000000"/>
        <rFont val="Thorndale"/>
        <family val="1"/>
      </rPr>
      <t>p,measured</t>
    </r>
  </si>
  <si>
    <t>Measured flow rate of project showerhead (per paragraph 15)</t>
  </si>
  <si>
    <t>Shower Utilization</t>
  </si>
  <si>
    <t>Size of Household</t>
  </si>
  <si>
    <t>people</t>
  </si>
  <si>
    <t>Average number person per house in Germany</t>
  </si>
  <si>
    <t>Guess on how derived by SSC_WG 52 weeks/yr less 5 weeks (holiday/vacation) and shower 5 or 7 days a week = 250 *2.1 person = 500</t>
  </si>
  <si>
    <t>Frequency</t>
  </si>
  <si>
    <r>
      <t>showers/day</t>
    </r>
    <r>
      <rPr>
        <sz val="10"/>
        <color rgb="FF000000"/>
        <rFont val="Calibri"/>
        <family val="2"/>
      </rPr>
      <t>•</t>
    </r>
    <r>
      <rPr>
        <sz val="10"/>
        <color rgb="FF000000"/>
        <rFont val="Thorndale"/>
        <family val="1"/>
      </rPr>
      <t>person</t>
    </r>
  </si>
  <si>
    <t>Duration of Shower</t>
  </si>
  <si>
    <t>minutes/shower</t>
  </si>
  <si>
    <t>Length of Year</t>
  </si>
  <si>
    <t>Number of Showers</t>
  </si>
  <si>
    <t>compared to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</si>
</sst>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([$€-2]\ * #,##0.00_);_([$€-2]\ * \(#,##0.00\);_([$€-2]\ * &quot;-&quot;??_);_(@_)"/>
    <numFmt numFmtId="167" formatCode="0.000"/>
    <numFmt numFmtId="168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rgb="FF1F497D"/>
      <name val="Cambria"/>
      <family val="2"/>
    </font>
    <font>
      <sz val="11"/>
      <color rgb="FF000000"/>
      <name val="Thorndale"/>
      <family val="1"/>
    </font>
    <font>
      <b/>
      <sz val="13"/>
      <color rgb="FF1F497D"/>
      <name val="Calibri"/>
      <family val="2"/>
    </font>
    <font>
      <sz val="11"/>
      <color theme="1"/>
      <name val="Calibri"/>
      <family val="2"/>
    </font>
    <font>
      <i/>
      <sz val="11"/>
      <color rgb="FF000000"/>
      <name val="Thorndale"/>
      <family val="1"/>
    </font>
    <font>
      <i/>
      <vertAlign val="subscript"/>
      <sz val="11"/>
      <color rgb="FF000000"/>
      <name val="Thorndale"/>
      <family val="1"/>
    </font>
    <font>
      <sz val="11"/>
      <color rgb="FF0070C0"/>
      <name val="Thorndale"/>
      <family val="1"/>
    </font>
    <font>
      <sz val="10"/>
      <color rgb="FF000000"/>
      <name val="Thorndale"/>
      <family val="1"/>
    </font>
    <font>
      <sz val="11"/>
      <name val="Thorndale"/>
      <family val="1"/>
    </font>
    <font>
      <b/>
      <sz val="11"/>
      <color rgb="FF0070C0"/>
      <name val="Thorndale"/>
      <family val="1"/>
    </font>
    <font>
      <sz val="11"/>
      <color rgb="FF000000"/>
      <name val="Arial"/>
      <family val="2"/>
    </font>
    <font>
      <sz val="10"/>
      <color rgb="FF000000"/>
      <name val="Calibri"/>
      <family val="2"/>
    </font>
    <font>
      <sz val="11"/>
      <color rgb="FFFFFFFF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4F81BD"/>
        <bgColor rgb="FFFFFFFF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rgb="FFA7BFDE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/>
      <bottom style="thin">
        <color indexed="64"/>
      </bottom>
      <diagonal/>
    </border>
    <border>
      <left style="double">
        <color rgb="FF366092"/>
      </left>
      <right/>
      <top style="double">
        <color rgb="FF366092"/>
      </top>
      <bottom/>
      <diagonal/>
    </border>
    <border>
      <left/>
      <right/>
      <top style="double">
        <color rgb="FF366092"/>
      </top>
      <bottom/>
      <diagonal/>
    </border>
    <border>
      <left/>
      <right style="double">
        <color rgb="FF366092"/>
      </right>
      <top style="double">
        <color rgb="FF366092"/>
      </top>
      <bottom/>
      <diagonal/>
    </border>
    <border>
      <left style="double">
        <color rgb="FF366092"/>
      </left>
      <right/>
      <top/>
      <bottom style="double">
        <color rgb="FF366092"/>
      </bottom>
      <diagonal/>
    </border>
    <border>
      <left/>
      <right/>
      <top/>
      <bottom style="double">
        <color rgb="FF366092"/>
      </bottom>
      <diagonal/>
    </border>
    <border>
      <left/>
      <right style="double">
        <color rgb="FF366092"/>
      </right>
      <top/>
      <bottom style="double">
        <color rgb="FF36609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</cellStyleXfs>
  <cellXfs count="43">
    <xf numFmtId="0" fontId="0" fillId="0" borderId="0" xfId="0"/>
    <xf numFmtId="0" fontId="5" fillId="0" borderId="0" xfId="3" applyFont="1" applyFill="1" applyBorder="1"/>
    <xf numFmtId="0" fontId="6" fillId="0" borderId="0" xfId="0" applyFont="1" applyFill="1" applyBorder="1"/>
    <xf numFmtId="0" fontId="7" fillId="0" borderId="2" xfId="4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6" fillId="0" borderId="0" xfId="0" quotePrefix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11" fillId="3" borderId="3" xfId="1" applyNumberFormat="1" applyFont="1" applyFill="1" applyBorder="1"/>
    <xf numFmtId="0" fontId="9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12" fillId="0" borderId="0" xfId="0" applyFont="1" applyFill="1" applyBorder="1"/>
    <xf numFmtId="43" fontId="13" fillId="0" borderId="0" xfId="0" applyNumberFormat="1" applyFont="1" applyFill="1" applyBorder="1" applyAlignment="1">
      <alignment horizontal="right"/>
    </xf>
    <xf numFmtId="0" fontId="11" fillId="3" borderId="3" xfId="0" applyFont="1" applyFill="1" applyBorder="1"/>
    <xf numFmtId="2" fontId="11" fillId="3" borderId="3" xfId="0" applyNumberFormat="1" applyFont="1" applyFill="1" applyBorder="1"/>
    <xf numFmtId="0" fontId="9" fillId="0" borderId="5" xfId="0" applyFont="1" applyFill="1" applyBorder="1" applyAlignment="1">
      <alignment horizontal="right"/>
    </xf>
    <xf numFmtId="0" fontId="6" fillId="0" borderId="6" xfId="0" quotePrefix="1" applyFont="1" applyFill="1" applyBorder="1" applyAlignment="1">
      <alignment horizontal="center"/>
    </xf>
    <xf numFmtId="164" fontId="11" fillId="4" borderId="6" xfId="1" applyNumberFormat="1" applyFont="1" applyFill="1" applyBorder="1"/>
    <xf numFmtId="0" fontId="6" fillId="0" borderId="6" xfId="0" applyFont="1" applyFill="1" applyBorder="1"/>
    <xf numFmtId="165" fontId="6" fillId="0" borderId="6" xfId="0" applyNumberFormat="1" applyFont="1" applyFill="1" applyBorder="1"/>
    <xf numFmtId="0" fontId="6" fillId="0" borderId="7" xfId="0" applyFont="1" applyFill="1" applyBorder="1"/>
    <xf numFmtId="0" fontId="6" fillId="0" borderId="8" xfId="0" applyFont="1" applyFill="1" applyBorder="1" applyAlignment="1">
      <alignment horizontal="right"/>
    </xf>
    <xf numFmtId="0" fontId="6" fillId="0" borderId="9" xfId="0" quotePrefix="1" applyFont="1" applyFill="1" applyBorder="1" applyAlignment="1">
      <alignment horizontal="center"/>
    </xf>
    <xf numFmtId="2" fontId="14" fillId="0" borderId="9" xfId="0" applyNumberFormat="1" applyFont="1" applyFill="1" applyBorder="1"/>
    <xf numFmtId="0" fontId="6" fillId="0" borderId="9" xfId="0" applyFont="1" applyFill="1" applyBorder="1"/>
    <xf numFmtId="0" fontId="6" fillId="0" borderId="10" xfId="0" applyFont="1" applyFill="1" applyBorder="1"/>
    <xf numFmtId="164" fontId="6" fillId="0" borderId="0" xfId="1" applyNumberFormat="1" applyFont="1" applyFill="1" applyBorder="1"/>
    <xf numFmtId="0" fontId="9" fillId="0" borderId="0" xfId="0" applyFont="1" applyFill="1" applyBorder="1"/>
    <xf numFmtId="0" fontId="6" fillId="5" borderId="0" xfId="0" applyFont="1" applyFill="1" applyBorder="1"/>
    <xf numFmtId="0" fontId="6" fillId="5" borderId="11" xfId="0" applyFont="1" applyFill="1" applyBorder="1"/>
    <xf numFmtId="0" fontId="6" fillId="5" borderId="12" xfId="0" applyFont="1" applyFill="1" applyBorder="1"/>
    <xf numFmtId="166" fontId="12" fillId="5" borderId="13" xfId="0" applyNumberFormat="1" applyFont="1" applyFill="1" applyBorder="1"/>
    <xf numFmtId="44" fontId="6" fillId="5" borderId="0" xfId="2" applyFont="1" applyFill="1" applyBorder="1"/>
    <xf numFmtId="43" fontId="11" fillId="4" borderId="0" xfId="1" applyNumberFormat="1" applyFont="1" applyFill="1" applyBorder="1"/>
    <xf numFmtId="164" fontId="13" fillId="0" borderId="0" xfId="0" applyNumberFormat="1" applyFont="1" applyFill="1" applyBorder="1" applyAlignment="1">
      <alignment horizontal="right"/>
    </xf>
    <xf numFmtId="1" fontId="11" fillId="3" borderId="3" xfId="0" applyNumberFormat="1" applyFont="1" applyFill="1" applyBorder="1"/>
    <xf numFmtId="167" fontId="11" fillId="3" borderId="3" xfId="0" applyNumberFormat="1" applyFont="1" applyFill="1" applyBorder="1"/>
    <xf numFmtId="164" fontId="6" fillId="0" borderId="0" xfId="0" applyNumberFormat="1" applyFont="1" applyFill="1" applyBorder="1"/>
    <xf numFmtId="168" fontId="11" fillId="3" borderId="3" xfId="0" applyNumberFormat="1" applyFont="1" applyFill="1" applyBorder="1"/>
    <xf numFmtId="164" fontId="11" fillId="4" borderId="3" xfId="1" applyNumberFormat="1" applyFont="1" applyFill="1" applyBorder="1"/>
    <xf numFmtId="0" fontId="12" fillId="0" borderId="0" xfId="0" quotePrefix="1" applyFont="1" applyFill="1" applyBorder="1" applyAlignment="1">
      <alignment horizontal="center"/>
    </xf>
    <xf numFmtId="0" fontId="17" fillId="6" borderId="0" xfId="5" applyFont="1" applyFill="1" applyBorder="1"/>
  </cellXfs>
  <cellStyles count="6">
    <cellStyle name="Accent1" xfId="5" builtinId="29"/>
    <cellStyle name="Comma" xfId="1" builtinId="3"/>
    <cellStyle name="Currency" xfId="2" builtinId="4"/>
    <cellStyle name="Heading 2" xfId="4" builtinId="17"/>
    <cellStyle name="Normal" xfId="0" builtinId="0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4"/>
  <sheetViews>
    <sheetView tabSelected="1" workbookViewId="0">
      <selection activeCell="B51" sqref="B51"/>
    </sheetView>
  </sheetViews>
  <sheetFormatPr defaultRowHeight="15"/>
  <cols>
    <col min="1" max="1" width="2.7109375" style="2" customWidth="1"/>
    <col min="2" max="2" width="31.28515625" style="2" customWidth="1"/>
    <col min="3" max="3" width="2.7109375" style="2" customWidth="1"/>
    <col min="4" max="4" width="11.140625" style="2" bestFit="1" customWidth="1"/>
    <col min="5" max="5" width="2.7109375" style="2" customWidth="1"/>
    <col min="6" max="6" width="11.42578125" style="2" bestFit="1" customWidth="1"/>
    <col min="7" max="7" width="2.7109375" style="2" customWidth="1"/>
    <col min="8" max="8" width="12.5703125" style="2" bestFit="1" customWidth="1"/>
    <col min="9" max="9" width="9.140625" style="2"/>
    <col min="10" max="10" width="2.7109375" style="2" customWidth="1"/>
    <col min="11" max="11" width="9.140625" style="2"/>
    <col min="12" max="12" width="2.7109375" style="2" customWidth="1"/>
    <col min="13" max="13" width="15.5703125" style="2" customWidth="1"/>
    <col min="14" max="14" width="10.42578125" style="2" bestFit="1" customWidth="1"/>
    <col min="15" max="18" width="9.140625" style="2"/>
    <col min="19" max="19" width="10.28515625" style="2" bestFit="1" customWidth="1"/>
    <col min="20" max="20" width="9.140625" style="12"/>
    <col min="21" max="16384" width="9.140625" style="2"/>
  </cols>
  <sheetData>
    <row r="1" spans="2:19" s="2" customFormat="1" ht="22.5">
      <c r="B1" s="1" t="s">
        <v>0</v>
      </c>
    </row>
    <row r="3" spans="2:19" s="2" customFormat="1" ht="18" thickBot="1">
      <c r="B3" s="3" t="s">
        <v>1</v>
      </c>
      <c r="C3" s="4"/>
      <c r="D3" s="4"/>
    </row>
    <row r="4" spans="2:19" s="2" customFormat="1" ht="17.25" thickTop="1">
      <c r="B4" s="5" t="s">
        <v>2</v>
      </c>
      <c r="C4" s="6" t="s">
        <v>3</v>
      </c>
      <c r="D4" s="7" t="s">
        <v>4</v>
      </c>
      <c r="E4" s="8" t="s">
        <v>5</v>
      </c>
      <c r="F4" s="7" t="s">
        <v>6</v>
      </c>
      <c r="G4" s="8" t="s">
        <v>5</v>
      </c>
      <c r="H4" s="9">
        <v>3600000</v>
      </c>
      <c r="I4" s="10" t="s">
        <v>7</v>
      </c>
      <c r="J4" s="8" t="s">
        <v>5</v>
      </c>
      <c r="K4" s="7" t="s">
        <v>8</v>
      </c>
      <c r="L4" s="8" t="s">
        <v>9</v>
      </c>
      <c r="M4" s="7" t="s">
        <v>10</v>
      </c>
    </row>
    <row r="5" spans="2:19" s="2" customFormat="1">
      <c r="B5" s="11"/>
      <c r="I5" s="7" t="s">
        <v>11</v>
      </c>
    </row>
    <row r="6" spans="2:19" s="2" customFormat="1" ht="16.5">
      <c r="B6" s="5" t="s">
        <v>4</v>
      </c>
      <c r="D6" s="2" t="s">
        <v>12</v>
      </c>
      <c r="N6" s="9">
        <v>325000</v>
      </c>
      <c r="O6" s="12" t="s">
        <v>13</v>
      </c>
      <c r="P6" s="12"/>
    </row>
    <row r="7" spans="2:19" s="2" customFormat="1" ht="16.5">
      <c r="B7" s="5" t="s">
        <v>6</v>
      </c>
      <c r="D7" s="2" t="s">
        <v>14</v>
      </c>
      <c r="N7" s="13">
        <f>S19</f>
        <v>0.2197649999999999</v>
      </c>
      <c r="O7" s="12" t="s">
        <v>15</v>
      </c>
      <c r="P7" s="12"/>
    </row>
    <row r="8" spans="2:19" s="2" customFormat="1" ht="16.5">
      <c r="B8" s="5" t="s">
        <v>10</v>
      </c>
      <c r="D8" s="2" t="s">
        <v>16</v>
      </c>
      <c r="N8" s="14">
        <v>0.8</v>
      </c>
      <c r="O8" s="12"/>
      <c r="P8" s="12"/>
    </row>
    <row r="9" spans="2:19" s="2" customFormat="1" ht="16.5">
      <c r="B9" s="5" t="s">
        <v>8</v>
      </c>
      <c r="D9" s="2" t="s">
        <v>17</v>
      </c>
      <c r="N9" s="15">
        <f>(17.2*44/12)</f>
        <v>63.066666666666663</v>
      </c>
      <c r="O9" s="12" t="s">
        <v>18</v>
      </c>
      <c r="P9" s="12" t="s">
        <v>19</v>
      </c>
    </row>
    <row r="10" spans="2:19" s="2" customFormat="1" ht="15.75" thickBot="1">
      <c r="B10" s="5"/>
    </row>
    <row r="11" spans="2:19" s="2" customFormat="1" ht="17.25" thickTop="1">
      <c r="B11" s="16" t="s">
        <v>2</v>
      </c>
      <c r="C11" s="17" t="s">
        <v>3</v>
      </c>
      <c r="D11" s="18">
        <f>(N6*N7*H4*N9/N8)/10^9</f>
        <v>20270.024774999991</v>
      </c>
      <c r="E11" s="19" t="s">
        <v>20</v>
      </c>
      <c r="F11" s="19"/>
      <c r="G11" s="19"/>
      <c r="H11" s="20"/>
      <c r="I11" s="21"/>
    </row>
    <row r="12" spans="2:19" s="2" customFormat="1" ht="15.75" thickBot="1">
      <c r="B12" s="22"/>
      <c r="C12" s="23" t="s">
        <v>3</v>
      </c>
      <c r="D12" s="24">
        <f>D11/N6</f>
        <v>6.2369306999999971E-2</v>
      </c>
      <c r="E12" s="25" t="s">
        <v>21</v>
      </c>
      <c r="F12" s="25"/>
      <c r="G12" s="25"/>
      <c r="H12" s="25"/>
      <c r="I12" s="26"/>
    </row>
    <row r="13" spans="2:19" s="2" customFormat="1" ht="15.75" thickTop="1">
      <c r="B13" s="11"/>
      <c r="P13" s="27"/>
    </row>
    <row r="14" spans="2:19" s="2" customFormat="1" ht="16.5">
      <c r="B14" s="5" t="s">
        <v>22</v>
      </c>
      <c r="C14" s="6" t="s">
        <v>3</v>
      </c>
      <c r="D14" s="7" t="s">
        <v>23</v>
      </c>
      <c r="E14" s="8" t="s">
        <v>5</v>
      </c>
      <c r="F14" s="8" t="s">
        <v>24</v>
      </c>
      <c r="G14" s="8" t="s">
        <v>5</v>
      </c>
      <c r="H14" s="28" t="s">
        <v>25</v>
      </c>
      <c r="K14" s="29"/>
      <c r="L14" s="29"/>
      <c r="M14" s="29"/>
      <c r="N14" s="29"/>
      <c r="O14" s="29"/>
      <c r="P14" s="29"/>
      <c r="Q14" s="29"/>
      <c r="R14" s="29"/>
      <c r="S14" s="29" t="s">
        <v>26</v>
      </c>
    </row>
    <row r="15" spans="2:19" s="2" customFormat="1" ht="16.5">
      <c r="B15" s="11" t="s">
        <v>24</v>
      </c>
      <c r="C15" s="6" t="s">
        <v>3</v>
      </c>
      <c r="D15" s="8" t="s">
        <v>27</v>
      </c>
      <c r="E15" s="8" t="s">
        <v>28</v>
      </c>
      <c r="F15" s="7" t="s">
        <v>29</v>
      </c>
      <c r="K15" s="29"/>
      <c r="L15" s="30" t="s">
        <v>30</v>
      </c>
      <c r="M15" s="31"/>
      <c r="N15" s="31" t="s">
        <v>31</v>
      </c>
      <c r="O15" s="31"/>
      <c r="P15" s="31"/>
      <c r="Q15" s="31"/>
      <c r="R15" s="32">
        <v>13</v>
      </c>
      <c r="S15" s="33">
        <f>+D12*R15*1.4</f>
        <v>1.1351213873999992</v>
      </c>
    </row>
    <row r="16" spans="2:19" s="2" customFormat="1" ht="16.5">
      <c r="B16" s="5" t="s">
        <v>23</v>
      </c>
      <c r="C16" s="6" t="s">
        <v>3</v>
      </c>
      <c r="D16" s="2" t="s">
        <v>32</v>
      </c>
      <c r="K16" s="29"/>
      <c r="L16" s="29"/>
      <c r="M16" s="29"/>
      <c r="N16" s="29"/>
      <c r="O16" s="29"/>
      <c r="P16" s="29"/>
      <c r="Q16" s="29"/>
      <c r="R16" s="29"/>
      <c r="S16" s="29"/>
    </row>
    <row r="17" spans="2:20" ht="16.5">
      <c r="B17" s="5" t="s">
        <v>33</v>
      </c>
      <c r="C17" s="6" t="s">
        <v>3</v>
      </c>
      <c r="D17" s="2" t="s">
        <v>34</v>
      </c>
    </row>
    <row r="18" spans="2:20">
      <c r="B18" s="11"/>
    </row>
    <row r="19" spans="2:20" ht="16.5">
      <c r="B19" s="5" t="s">
        <v>22</v>
      </c>
      <c r="D19" s="2" t="s">
        <v>35</v>
      </c>
      <c r="S19" s="34">
        <f>D32*D31*S24/H4</f>
        <v>0.2197649999999999</v>
      </c>
      <c r="T19" s="12" t="s">
        <v>15</v>
      </c>
    </row>
    <row r="20" spans="2:20" ht="16.5">
      <c r="B20" s="5" t="s">
        <v>23</v>
      </c>
      <c r="D20" s="2" t="s">
        <v>36</v>
      </c>
      <c r="S20" s="35">
        <f>D32</f>
        <v>12599.999999999995</v>
      </c>
      <c r="T20" s="12" t="s">
        <v>37</v>
      </c>
    </row>
    <row r="21" spans="2:20">
      <c r="B21" s="11" t="s">
        <v>24</v>
      </c>
      <c r="D21" s="2" t="s">
        <v>38</v>
      </c>
      <c r="S21" s="35">
        <f>S22-S23</f>
        <v>15</v>
      </c>
      <c r="T21" s="12" t="s">
        <v>39</v>
      </c>
    </row>
    <row r="22" spans="2:20" ht="16.5">
      <c r="B22" s="5" t="s">
        <v>27</v>
      </c>
      <c r="D22" s="2" t="s">
        <v>40</v>
      </c>
      <c r="S22" s="36">
        <v>40</v>
      </c>
      <c r="T22" s="12" t="s">
        <v>39</v>
      </c>
    </row>
    <row r="23" spans="2:20" ht="16.5">
      <c r="B23" s="5" t="s">
        <v>29</v>
      </c>
      <c r="D23" s="2" t="s">
        <v>41</v>
      </c>
      <c r="S23" s="36">
        <v>25</v>
      </c>
      <c r="T23" s="12" t="s">
        <v>39</v>
      </c>
    </row>
    <row r="24" spans="2:20" ht="16.5">
      <c r="B24" s="5" t="s">
        <v>25</v>
      </c>
      <c r="D24" s="2" t="s">
        <v>42</v>
      </c>
      <c r="S24" s="37">
        <v>4.1859999999999999</v>
      </c>
      <c r="T24" s="12" t="s">
        <v>43</v>
      </c>
    </row>
    <row r="25" spans="2:20" ht="16.5">
      <c r="B25" s="5" t="s">
        <v>44</v>
      </c>
      <c r="D25" s="2" t="s">
        <v>45</v>
      </c>
      <c r="S25" s="36">
        <v>60</v>
      </c>
      <c r="T25" s="12" t="s">
        <v>46</v>
      </c>
    </row>
    <row r="26" spans="2:20" ht="16.5">
      <c r="B26" s="5" t="s">
        <v>33</v>
      </c>
      <c r="D26" s="2" t="s">
        <v>47</v>
      </c>
      <c r="S26" s="38">
        <f>D33</f>
        <v>3603.9452054794515</v>
      </c>
      <c r="T26" s="12" t="s">
        <v>48</v>
      </c>
    </row>
    <row r="27" spans="2:20" ht="16.5">
      <c r="B27" s="5" t="s">
        <v>49</v>
      </c>
      <c r="D27" s="2" t="s">
        <v>50</v>
      </c>
      <c r="S27" s="35">
        <f>D35</f>
        <v>1532.7123287671234</v>
      </c>
      <c r="T27" s="12" t="s">
        <v>48</v>
      </c>
    </row>
    <row r="28" spans="2:20" ht="16.5">
      <c r="B28" s="11" t="s">
        <v>51</v>
      </c>
      <c r="D28" s="2" t="s">
        <v>52</v>
      </c>
      <c r="S28" s="36">
        <v>8.6999999999999993</v>
      </c>
      <c r="T28" s="12" t="s">
        <v>53</v>
      </c>
    </row>
    <row r="29" spans="2:20" ht="16.5">
      <c r="B29" s="5" t="s">
        <v>54</v>
      </c>
      <c r="D29" s="2" t="s">
        <v>55</v>
      </c>
      <c r="S29" s="39">
        <v>3.7</v>
      </c>
      <c r="T29" s="12" t="s">
        <v>53</v>
      </c>
    </row>
    <row r="31" spans="2:20">
      <c r="B31" s="11" t="s">
        <v>24</v>
      </c>
      <c r="C31" s="6" t="s">
        <v>3</v>
      </c>
      <c r="D31" s="40">
        <f>S22-S23</f>
        <v>15</v>
      </c>
      <c r="E31" s="12" t="s">
        <v>39</v>
      </c>
      <c r="F31" s="12"/>
    </row>
    <row r="32" spans="2:20" ht="16.5">
      <c r="B32" s="5" t="s">
        <v>23</v>
      </c>
      <c r="C32" s="6" t="s">
        <v>3</v>
      </c>
      <c r="D32" s="40">
        <f>(D42/S25)*(S26-S27)</f>
        <v>12599.999999999995</v>
      </c>
      <c r="E32" s="12" t="s">
        <v>37</v>
      </c>
      <c r="F32" s="12"/>
    </row>
    <row r="33" spans="2:20" ht="16.5">
      <c r="B33" s="5" t="s">
        <v>33</v>
      </c>
      <c r="C33" s="6" t="s">
        <v>3</v>
      </c>
      <c r="D33" s="40">
        <f>S28*(S27/S29)</f>
        <v>3603.9452054794515</v>
      </c>
      <c r="E33" s="12" t="s">
        <v>37</v>
      </c>
      <c r="F33" s="12"/>
      <c r="T33" s="2"/>
    </row>
    <row r="34" spans="2:20">
      <c r="E34" s="12"/>
      <c r="F34" s="12"/>
      <c r="T34" s="2"/>
    </row>
    <row r="35" spans="2:20" ht="16.5">
      <c r="B35" s="5" t="s">
        <v>49</v>
      </c>
      <c r="C35" s="6" t="s">
        <v>3</v>
      </c>
      <c r="D35" s="40">
        <f>D38*D39*D40*D41*S29*S25/D42</f>
        <v>1532.7123287671234</v>
      </c>
      <c r="E35" s="12" t="s">
        <v>48</v>
      </c>
      <c r="F35" s="12"/>
      <c r="T35" s="2"/>
    </row>
    <row r="36" spans="2:20">
      <c r="B36" s="5"/>
      <c r="C36" s="6"/>
      <c r="D36" s="6"/>
      <c r="E36" s="41"/>
      <c r="F36" s="41"/>
      <c r="T36" s="2"/>
    </row>
    <row r="37" spans="2:20">
      <c r="B37" s="42" t="s">
        <v>56</v>
      </c>
      <c r="E37" s="12"/>
      <c r="F37" s="12"/>
      <c r="T37" s="2"/>
    </row>
    <row r="38" spans="2:20">
      <c r="B38" s="11" t="s">
        <v>57</v>
      </c>
      <c r="D38" s="39">
        <v>2.1</v>
      </c>
      <c r="E38" s="12" t="s">
        <v>58</v>
      </c>
      <c r="F38" s="12"/>
      <c r="H38" s="29" t="s">
        <v>59</v>
      </c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</row>
    <row r="39" spans="2:20">
      <c r="B39" s="11" t="s">
        <v>56</v>
      </c>
      <c r="D39" s="36">
        <v>240</v>
      </c>
      <c r="E39" s="12" t="s">
        <v>46</v>
      </c>
      <c r="F39" s="12"/>
      <c r="H39" s="29" t="s">
        <v>60</v>
      </c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</row>
    <row r="40" spans="2:20">
      <c r="B40" s="11" t="s">
        <v>61</v>
      </c>
      <c r="D40" s="39">
        <v>1</v>
      </c>
      <c r="E40" s="12" t="s">
        <v>62</v>
      </c>
      <c r="F40" s="12"/>
      <c r="T40" s="2"/>
    </row>
    <row r="41" spans="2:20">
      <c r="B41" s="11" t="s">
        <v>63</v>
      </c>
      <c r="D41" s="36">
        <v>5</v>
      </c>
      <c r="E41" s="12" t="s">
        <v>64</v>
      </c>
      <c r="F41" s="12"/>
      <c r="T41" s="2"/>
    </row>
    <row r="42" spans="2:20">
      <c r="B42" s="11" t="s">
        <v>65</v>
      </c>
      <c r="D42" s="36">
        <v>365</v>
      </c>
      <c r="E42" s="12" t="s">
        <v>46</v>
      </c>
      <c r="F42" s="12"/>
      <c r="T42" s="2"/>
    </row>
    <row r="43" spans="2:20">
      <c r="E43" s="12"/>
      <c r="F43" s="12"/>
      <c r="T43" s="2"/>
    </row>
    <row r="44" spans="2:20">
      <c r="B44" s="11" t="s">
        <v>66</v>
      </c>
      <c r="D44" s="40">
        <f>D38*D39*D40</f>
        <v>504</v>
      </c>
      <c r="E44" s="12" t="s">
        <v>67</v>
      </c>
      <c r="F44" s="12"/>
      <c r="T4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backed-in numbers by SSC_WG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Maher</dc:creator>
  <cp:lastModifiedBy>George Maher</cp:lastModifiedBy>
  <dcterms:created xsi:type="dcterms:W3CDTF">2011-06-16T17:07:37Z</dcterms:created>
  <dcterms:modified xsi:type="dcterms:W3CDTF">2011-06-16T17:12:08Z</dcterms:modified>
</cp:coreProperties>
</file>